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formacao_Gestao\GEP\SITE\boletim\Mapas Site\PTVDC\12_2025 PTVDC\"/>
    </mc:Choice>
  </mc:AlternateContent>
  <xr:revisionPtr revIDLastSave="0" documentId="8_{1156E322-14AF-44C7-B25A-41C8E799E8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C15" i="1" s="1"/>
  <c r="D9" i="1"/>
  <c r="D15" i="1" s="1"/>
  <c r="E9" i="1"/>
  <c r="E15" i="1" s="1"/>
  <c r="F9" i="1"/>
  <c r="G9" i="1"/>
  <c r="H9" i="1"/>
  <c r="H15" i="1" s="1"/>
  <c r="I9" i="1"/>
  <c r="I15" i="1" s="1"/>
  <c r="J9" i="1"/>
  <c r="J15" i="1" s="1"/>
  <c r="K9" i="1"/>
  <c r="L9" i="1"/>
  <c r="O9" i="1" s="1"/>
  <c r="M9" i="1"/>
  <c r="P9" i="1" s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B15" i="1"/>
  <c r="F15" i="1"/>
  <c r="G15" i="1"/>
  <c r="H7" i="1"/>
  <c r="K7" i="1"/>
  <c r="N6" i="1"/>
  <c r="N9" i="1" l="1"/>
  <c r="M15" i="1"/>
  <c r="P15" i="1" s="1"/>
  <c r="L15" i="1"/>
  <c r="O15" i="1" s="1"/>
  <c r="K15" i="1"/>
  <c r="N15" i="1" s="1"/>
</calcChain>
</file>

<file path=xl/sharedStrings.xml><?xml version="1.0" encoding="utf-8"?>
<sst xmlns="http://schemas.openxmlformats.org/spreadsheetml/2006/main" count="31" uniqueCount="19">
  <si>
    <t>Grupos de Mercadorias</t>
  </si>
  <si>
    <t>Carga</t>
  </si>
  <si>
    <t>Descarga</t>
  </si>
  <si>
    <t>Total</t>
  </si>
  <si>
    <t>CARGA GERAL</t>
  </si>
  <si>
    <t>FRACIONADA</t>
  </si>
  <si>
    <t>CONTENTORES</t>
  </si>
  <si>
    <t>GRANEL SÓLIDO</t>
  </si>
  <si>
    <t>GRANEL LÍQUIDO</t>
  </si>
  <si>
    <t xml:space="preserve">Total   </t>
  </si>
  <si>
    <t>Movimento de Mercadorias Segundo o Grupo</t>
  </si>
  <si>
    <t>toneladas</t>
  </si>
  <si>
    <t>RO-RO</t>
  </si>
  <si>
    <t>Porto de Viana do Castelo</t>
  </si>
  <si>
    <t>Variação Acumulada</t>
  </si>
  <si>
    <t>2024</t>
  </si>
  <si>
    <t>2025</t>
  </si>
  <si>
    <t>DEZEMBRO</t>
  </si>
  <si>
    <t>JANEIRO/DEZEMBRO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</si>
</sst>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11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8"/>
      <color rgb="FFFFFFFF"/>
      <name val="Tahoma"/>
      <family val="2"/>
    </font>
    <font>
      <b/>
      <sz val="12"/>
      <color rgb="FF000000"/>
      <name val="Arial"/>
      <family val="2"/>
    </font>
    <font>
      <b/>
      <sz val="8"/>
      <color rgb="FF000084"/>
      <name val="Tahoma"/>
      <family val="2"/>
    </font>
    <font>
      <sz val="8"/>
      <color rgb="FF000000"/>
      <name val="Tahoma"/>
      <family val="2"/>
    </font>
    <font>
      <b/>
      <sz val="14"/>
      <color rgb="FF000084"/>
      <name val="Tahoma"/>
      <family val="2"/>
    </font>
    <font>
      <b/>
      <sz val="12"/>
      <color rgb="FF000084"/>
      <name val="Tahoma"/>
      <family val="2"/>
    </font>
    <font>
      <sz val="10"/>
      <color rgb="FF000000"/>
      <name val="Arial"/>
      <family val="2"/>
    </font>
    <font>
      <b/>
      <sz val="8"/>
      <color rgb="FFFFFFFF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FFFFFF"/>
      </patternFill>
    </fill>
  </fills>
  <borders count="12">
    <border>
      <left/>
      <right/>
      <top/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 style="thin">
        <color rgb="FFCEFFFF"/>
      </bottom>
      <diagonal/>
    </border>
    <border>
      <left style="thin">
        <color rgb="FFCEFFFF"/>
      </left>
      <right style="thin">
        <color rgb="FFCEFFFF"/>
      </right>
      <top/>
      <bottom style="thin">
        <color rgb="FFCEFFFF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EFFFF"/>
      </left>
      <right/>
      <top/>
      <bottom style="thin">
        <color rgb="FFCEFFFF"/>
      </bottom>
      <diagonal/>
    </border>
    <border>
      <left/>
      <right/>
      <top/>
      <bottom style="thin">
        <color rgb="FFCEFFFF"/>
      </bottom>
      <diagonal/>
    </border>
    <border>
      <left/>
      <right style="thin">
        <color rgb="FFCEFFFF"/>
      </right>
      <top/>
      <bottom style="thin">
        <color rgb="FFCEFFFF"/>
      </bottom>
      <diagonal/>
    </border>
    <border>
      <left style="thin">
        <color rgb="FFCEFFFF"/>
      </left>
      <right/>
      <top style="thin">
        <color rgb="FFCEFFFF"/>
      </top>
      <bottom/>
      <diagonal/>
    </border>
    <border>
      <left/>
      <right/>
      <top style="thin">
        <color rgb="FFCEFFFF"/>
      </top>
      <bottom/>
      <diagonal/>
    </border>
    <border>
      <left/>
      <right style="thin">
        <color rgb="FFCEFFFF"/>
      </right>
      <top style="thin">
        <color rgb="FFCEFFFF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5" fillId="2" borderId="5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left" vertical="center" indent="1"/>
    </xf>
    <xf numFmtId="0" fontId="10" fillId="0" borderId="0" xfId="0" applyFont="1"/>
    <xf numFmtId="9" fontId="5" fillId="2" borderId="5" xfId="1" applyFont="1" applyFill="1" applyBorder="1" applyAlignment="1">
      <alignment horizontal="right" vertical="center"/>
    </xf>
    <xf numFmtId="9" fontId="2" fillId="3" borderId="4" xfId="1" applyFont="1" applyFill="1" applyBorder="1" applyAlignment="1">
      <alignment horizontal="right" vertical="center"/>
    </xf>
    <xf numFmtId="9" fontId="4" fillId="2" borderId="5" xfId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showZeros="0" tabSelected="1" workbookViewId="0">
      <selection activeCell="I24" sqref="I24"/>
    </sheetView>
  </sheetViews>
  <sheetFormatPr defaultRowHeight="12.75" x14ac:dyDescent="0.2"/>
  <cols>
    <col min="1" max="1" width="21.28515625" customWidth="1" collapsed="1"/>
    <col min="2" max="2" width="7.42578125" customWidth="1" collapsed="1"/>
    <col min="3" max="3" width="8.140625" customWidth="1" collapsed="1"/>
    <col min="4" max="4" width="8" customWidth="1" collapsed="1"/>
    <col min="5" max="5" width="8.85546875" customWidth="1" collapsed="1"/>
    <col min="6" max="6" width="9.140625" customWidth="1" collapsed="1"/>
    <col min="7" max="7" width="9.5703125" customWidth="1" collapsed="1"/>
    <col min="8" max="8" width="7.7109375" customWidth="1" collapsed="1"/>
    <col min="9" max="10" width="8" customWidth="1" collapsed="1"/>
    <col min="11" max="11" width="8.140625" customWidth="1" collapsed="1"/>
    <col min="12" max="12" width="10" customWidth="1" collapsed="1"/>
    <col min="13" max="13" width="9.140625" customWidth="1" collapsed="1"/>
    <col min="14" max="14" width="7.5703125" customWidth="1" collapsed="1"/>
    <col min="15" max="15" width="8.5703125" bestFit="1" customWidth="1" collapsed="1"/>
    <col min="16" max="16" width="8.140625" customWidth="1" collapsed="1"/>
    <col min="17" max="17" width="4.85546875" customWidth="1" collapsed="1"/>
  </cols>
  <sheetData>
    <row r="1" spans="1:16" s="1" customFormat="1" ht="24.6" customHeight="1" x14ac:dyDescent="0.15"/>
    <row r="2" spans="1:16" s="1" customFormat="1" ht="21.4" customHeight="1" x14ac:dyDescent="0.15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s="1" customFormat="1" ht="19.149999999999999" customHeight="1" x14ac:dyDescent="0.15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" customFormat="1" ht="6.95" customHeight="1" x14ac:dyDescent="0.15"/>
    <row r="5" spans="1:16" s="1" customFormat="1" ht="18.600000000000001" customHeight="1" x14ac:dyDescent="0.15">
      <c r="N5" s="22" t="s">
        <v>11</v>
      </c>
      <c r="O5" s="22"/>
      <c r="P5" s="22"/>
    </row>
    <row r="6" spans="1:16" s="1" customFormat="1" ht="18" customHeight="1" x14ac:dyDescent="0.15">
      <c r="A6" s="16" t="s">
        <v>0</v>
      </c>
      <c r="B6" s="17" t="s">
        <v>15</v>
      </c>
      <c r="C6" s="17"/>
      <c r="D6" s="17"/>
      <c r="E6" s="17"/>
      <c r="F6" s="17"/>
      <c r="G6" s="17"/>
      <c r="H6" s="17" t="s">
        <v>16</v>
      </c>
      <c r="I6" s="17"/>
      <c r="J6" s="17"/>
      <c r="K6" s="17"/>
      <c r="L6" s="17"/>
      <c r="M6" s="17"/>
      <c r="N6" s="23" t="str">
        <f>H6&amp;" / "&amp;B6</f>
        <v>2025 / 2024</v>
      </c>
      <c r="O6" s="24"/>
      <c r="P6" s="25"/>
    </row>
    <row r="7" spans="1:16" s="1" customFormat="1" ht="18" customHeight="1" x14ac:dyDescent="0.15">
      <c r="A7" s="16"/>
      <c r="B7" s="18" t="s">
        <v>17</v>
      </c>
      <c r="C7" s="18"/>
      <c r="D7" s="18"/>
      <c r="E7" s="19" t="s">
        <v>18</v>
      </c>
      <c r="F7" s="19"/>
      <c r="G7" s="19"/>
      <c r="H7" s="20" t="str">
        <f>B7</f>
        <v>DEZEMBRO</v>
      </c>
      <c r="I7" s="19"/>
      <c r="J7" s="19"/>
      <c r="K7" s="21" t="str">
        <f>E7</f>
        <v>JANEIRO/DEZEMBRO</v>
      </c>
      <c r="L7" s="19"/>
      <c r="M7" s="19"/>
      <c r="N7" s="26" t="s">
        <v>14</v>
      </c>
      <c r="O7" s="27"/>
      <c r="P7" s="28"/>
    </row>
    <row r="8" spans="1:16" s="1" customFormat="1" ht="18" customHeight="1" x14ac:dyDescent="0.25">
      <c r="A8" s="3"/>
      <c r="B8" s="2" t="s">
        <v>1</v>
      </c>
      <c r="C8" s="2" t="s">
        <v>2</v>
      </c>
      <c r="D8" s="2" t="s">
        <v>3</v>
      </c>
      <c r="E8" s="2" t="s">
        <v>1</v>
      </c>
      <c r="F8" s="2" t="s">
        <v>2</v>
      </c>
      <c r="G8" s="2" t="s">
        <v>3</v>
      </c>
      <c r="H8" s="2" t="s">
        <v>1</v>
      </c>
      <c r="I8" s="2" t="s">
        <v>2</v>
      </c>
      <c r="J8" s="2" t="s">
        <v>3</v>
      </c>
      <c r="K8" s="2" t="s">
        <v>1</v>
      </c>
      <c r="L8" s="2" t="s">
        <v>2</v>
      </c>
      <c r="M8" s="2" t="s">
        <v>3</v>
      </c>
      <c r="N8" s="2" t="s">
        <v>1</v>
      </c>
      <c r="O8" s="2" t="s">
        <v>2</v>
      </c>
      <c r="P8" s="2" t="s">
        <v>3</v>
      </c>
    </row>
    <row r="9" spans="1:16" s="1" customFormat="1" ht="18.2" customHeight="1" x14ac:dyDescent="0.15">
      <c r="A9" s="4" t="s">
        <v>4</v>
      </c>
      <c r="B9" s="5">
        <f>SUM(B10:B12)</f>
        <v>13472.725</v>
      </c>
      <c r="C9" s="5">
        <f t="shared" ref="C9:M9" si="0">SUM(C10:C12)</f>
        <v>38.4</v>
      </c>
      <c r="D9" s="5">
        <f t="shared" si="0"/>
        <v>13511.125</v>
      </c>
      <c r="E9" s="5">
        <f t="shared" si="0"/>
        <v>164440.61299999998</v>
      </c>
      <c r="F9" s="5">
        <f t="shared" si="0"/>
        <v>12883.011</v>
      </c>
      <c r="G9" s="5">
        <f t="shared" si="0"/>
        <v>177323.62399999998</v>
      </c>
      <c r="H9" s="5">
        <f t="shared" si="0"/>
        <v>13791.859999999999</v>
      </c>
      <c r="I9" s="5">
        <f t="shared" si="0"/>
        <v>1363.482</v>
      </c>
      <c r="J9" s="5">
        <f t="shared" si="0"/>
        <v>15155.342000000001</v>
      </c>
      <c r="K9" s="5">
        <f t="shared" si="0"/>
        <v>170097.10500000001</v>
      </c>
      <c r="L9" s="5">
        <f t="shared" si="0"/>
        <v>10279.284</v>
      </c>
      <c r="M9" s="5">
        <f t="shared" si="0"/>
        <v>180376.389</v>
      </c>
      <c r="N9" s="13">
        <f>IFERROR((K9-E9)/E9,"-")</f>
        <v>3.4398387945683638E-2</v>
      </c>
      <c r="O9" s="13">
        <f t="shared" ref="O9:P15" si="1">IFERROR((L9-F9)/F9,"-")</f>
        <v>-0.20210547053014241</v>
      </c>
      <c r="P9" s="13">
        <f t="shared" si="1"/>
        <v>1.7215782822033992E-2</v>
      </c>
    </row>
    <row r="10" spans="1:16" s="1" customFormat="1" ht="15" customHeight="1" x14ac:dyDescent="0.15">
      <c r="A10" s="9" t="s">
        <v>5</v>
      </c>
      <c r="B10" s="6">
        <v>13455.725</v>
      </c>
      <c r="C10" s="6">
        <v>20</v>
      </c>
      <c r="D10" s="6">
        <v>13475.725</v>
      </c>
      <c r="E10" s="6">
        <v>164114.44899999999</v>
      </c>
      <c r="F10" s="6">
        <v>12655.206</v>
      </c>
      <c r="G10" s="6">
        <v>176769.655</v>
      </c>
      <c r="H10" s="6">
        <v>13771.46</v>
      </c>
      <c r="I10" s="6">
        <v>1326.682</v>
      </c>
      <c r="J10" s="6">
        <v>15098.142</v>
      </c>
      <c r="K10" s="6">
        <v>169874.405</v>
      </c>
      <c r="L10" s="6">
        <v>10113.683999999999</v>
      </c>
      <c r="M10" s="6">
        <v>179988.08900000001</v>
      </c>
      <c r="N10" s="11">
        <f>IFERROR((K10-E10)/E10,"-")</f>
        <v>3.5097190010368956E-2</v>
      </c>
      <c r="O10" s="11">
        <f t="shared" si="1"/>
        <v>-0.20082818090831558</v>
      </c>
      <c r="P10" s="11">
        <f t="shared" si="1"/>
        <v>1.8206937157851037E-2</v>
      </c>
    </row>
    <row r="11" spans="1:16" s="1" customFormat="1" ht="15" customHeight="1" x14ac:dyDescent="0.15">
      <c r="A11" s="9" t="s">
        <v>6</v>
      </c>
      <c r="B11" s="6">
        <v>0</v>
      </c>
      <c r="C11" s="6">
        <v>0</v>
      </c>
      <c r="D11" s="6">
        <v>0</v>
      </c>
      <c r="E11" s="6">
        <v>109.11000000000001</v>
      </c>
      <c r="F11" s="6">
        <v>116.13499999999999</v>
      </c>
      <c r="G11" s="6">
        <v>225.245</v>
      </c>
      <c r="H11" s="6">
        <v>0</v>
      </c>
      <c r="I11" s="6">
        <v>0</v>
      </c>
      <c r="J11" s="6">
        <v>0</v>
      </c>
      <c r="K11" s="6">
        <v>40</v>
      </c>
      <c r="L11" s="6">
        <v>0</v>
      </c>
      <c r="M11" s="6">
        <v>40</v>
      </c>
      <c r="N11" s="11">
        <f t="shared" ref="N11:N15" si="2">IFERROR((K11-E11)/E11,"-")</f>
        <v>-0.63339748877279811</v>
      </c>
      <c r="O11" s="11">
        <f t="shared" si="1"/>
        <v>-1</v>
      </c>
      <c r="P11" s="11">
        <f t="shared" si="1"/>
        <v>-0.8224155919110302</v>
      </c>
    </row>
    <row r="12" spans="1:16" s="1" customFormat="1" ht="15" customHeight="1" x14ac:dyDescent="0.15">
      <c r="A12" s="9" t="s">
        <v>12</v>
      </c>
      <c r="B12" s="6">
        <v>17</v>
      </c>
      <c r="C12" s="6">
        <v>18.399999999999999</v>
      </c>
      <c r="D12" s="6">
        <v>35.4</v>
      </c>
      <c r="E12" s="6">
        <v>217.054</v>
      </c>
      <c r="F12" s="6">
        <v>111.67</v>
      </c>
      <c r="G12" s="6">
        <v>328.72399999999999</v>
      </c>
      <c r="H12" s="6">
        <v>20.399999999999999</v>
      </c>
      <c r="I12" s="6">
        <v>36.799999999999997</v>
      </c>
      <c r="J12" s="6">
        <v>57.2</v>
      </c>
      <c r="K12" s="6">
        <v>182.7</v>
      </c>
      <c r="L12" s="6">
        <v>165.6</v>
      </c>
      <c r="M12" s="6">
        <v>348.3</v>
      </c>
      <c r="N12" s="11">
        <f t="shared" si="2"/>
        <v>-0.1582739779041161</v>
      </c>
      <c r="O12" s="11">
        <f t="shared" si="1"/>
        <v>0.48294080773708242</v>
      </c>
      <c r="P12" s="11">
        <f t="shared" si="1"/>
        <v>5.9551477835509493E-2</v>
      </c>
    </row>
    <row r="13" spans="1:16" s="1" customFormat="1" ht="18.2" customHeight="1" x14ac:dyDescent="0.15">
      <c r="A13" s="4" t="s">
        <v>7</v>
      </c>
      <c r="B13" s="5">
        <v>6315.12</v>
      </c>
      <c r="C13" s="5">
        <v>6956.0739999999996</v>
      </c>
      <c r="D13" s="5">
        <v>13271.194</v>
      </c>
      <c r="E13" s="5">
        <v>28454.36</v>
      </c>
      <c r="F13" s="5">
        <v>94227.562000000005</v>
      </c>
      <c r="G13" s="5">
        <v>122681.92200000001</v>
      </c>
      <c r="H13" s="5">
        <v>0</v>
      </c>
      <c r="I13" s="5">
        <v>33941.83</v>
      </c>
      <c r="J13" s="5">
        <v>33941.83</v>
      </c>
      <c r="K13" s="5">
        <v>19639.419999999998</v>
      </c>
      <c r="L13" s="5">
        <v>123131.711</v>
      </c>
      <c r="M13" s="5">
        <v>142771.13099999999</v>
      </c>
      <c r="N13" s="11">
        <f t="shared" si="2"/>
        <v>-0.30979224273538403</v>
      </c>
      <c r="O13" s="11">
        <f t="shared" si="1"/>
        <v>0.30674834821684116</v>
      </c>
      <c r="P13" s="11">
        <f t="shared" si="1"/>
        <v>0.1637503608722399</v>
      </c>
    </row>
    <row r="14" spans="1:16" s="1" customFormat="1" ht="18.2" customHeight="1" x14ac:dyDescent="0.15">
      <c r="A14" s="4" t="s">
        <v>8</v>
      </c>
      <c r="B14" s="5">
        <v>0</v>
      </c>
      <c r="C14" s="5">
        <v>0</v>
      </c>
      <c r="D14" s="5">
        <v>0</v>
      </c>
      <c r="E14" s="5">
        <v>0</v>
      </c>
      <c r="F14" s="5">
        <v>22140.562000000002</v>
      </c>
      <c r="G14" s="5">
        <v>22140.562000000002</v>
      </c>
      <c r="H14" s="5">
        <v>0</v>
      </c>
      <c r="I14" s="5">
        <v>0</v>
      </c>
      <c r="J14" s="5">
        <v>0</v>
      </c>
      <c r="K14" s="5">
        <v>0</v>
      </c>
      <c r="L14" s="5">
        <v>30192.073</v>
      </c>
      <c r="M14" s="5">
        <v>30192.073</v>
      </c>
      <c r="N14" s="11" t="str">
        <f t="shared" si="2"/>
        <v>-</v>
      </c>
      <c r="O14" s="11">
        <f t="shared" si="1"/>
        <v>0.36365431916317204</v>
      </c>
      <c r="P14" s="11">
        <f t="shared" si="1"/>
        <v>0.36365431916317204</v>
      </c>
    </row>
    <row r="15" spans="1:16" s="1" customFormat="1" ht="21.95" customHeight="1" x14ac:dyDescent="0.15">
      <c r="A15" s="7" t="s">
        <v>9</v>
      </c>
      <c r="B15" s="8">
        <f>SUM(B9,B13,B14)</f>
        <v>19787.845000000001</v>
      </c>
      <c r="C15" s="8">
        <f t="shared" ref="C15:M15" si="3">SUM(C9,C13,C14)</f>
        <v>6994.4739999999993</v>
      </c>
      <c r="D15" s="8">
        <f t="shared" si="3"/>
        <v>26782.319</v>
      </c>
      <c r="E15" s="8">
        <f t="shared" si="3"/>
        <v>192894.973</v>
      </c>
      <c r="F15" s="8">
        <f t="shared" si="3"/>
        <v>129251.13500000001</v>
      </c>
      <c r="G15" s="8">
        <f t="shared" si="3"/>
        <v>322146.10799999995</v>
      </c>
      <c r="H15" s="8">
        <f t="shared" si="3"/>
        <v>13791.859999999999</v>
      </c>
      <c r="I15" s="8">
        <f t="shared" si="3"/>
        <v>35305.312000000005</v>
      </c>
      <c r="J15" s="8">
        <f t="shared" si="3"/>
        <v>49097.172000000006</v>
      </c>
      <c r="K15" s="8">
        <f t="shared" si="3"/>
        <v>189736.52500000002</v>
      </c>
      <c r="L15" s="8">
        <f t="shared" si="3"/>
        <v>163603.068</v>
      </c>
      <c r="M15" s="8">
        <f t="shared" si="3"/>
        <v>353339.59299999999</v>
      </c>
      <c r="N15" s="12">
        <f t="shared" si="2"/>
        <v>-1.6373925929111563E-2</v>
      </c>
      <c r="O15" s="12">
        <f t="shared" si="1"/>
        <v>0.26577664482404728</v>
      </c>
      <c r="P15" s="12">
        <f t="shared" si="1"/>
        <v>9.6830240146809562E-2</v>
      </c>
    </row>
    <row r="16" spans="1:16" s="1" customFormat="1" ht="25.15" customHeight="1" x14ac:dyDescent="0.15"/>
    <row r="17" spans="14:16" x14ac:dyDescent="0.2">
      <c r="N17" s="10"/>
      <c r="O17" s="10"/>
      <c r="P17" s="10"/>
    </row>
  </sheetData>
  <mergeCells count="12">
    <mergeCell ref="A2:O2"/>
    <mergeCell ref="A3:P3"/>
    <mergeCell ref="A6:A7"/>
    <mergeCell ref="B6:G6"/>
    <mergeCell ref="B7:D7"/>
    <mergeCell ref="E7:G7"/>
    <mergeCell ref="H6:M6"/>
    <mergeCell ref="H7:J7"/>
    <mergeCell ref="K7:M7"/>
    <mergeCell ref="N5:P5"/>
    <mergeCell ref="N6:P6"/>
    <mergeCell ref="N7:P7"/>
  </mergeCells>
  <printOptions horizontalCentered="1"/>
  <pageMargins left="0.51181102362204722" right="0.51181102362204722" top="1.7322834645669292" bottom="0.74803149606299213" header="0.31496062992125984" footer="0.31496062992125984"/>
  <pageSetup paperSize="9" scale="94" orientation="landscape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2026-03-09T17:21:25Z</cp:lastPrinted>
  <dcterms:created xsi:type="dcterms:W3CDTF">2010-03-23T10:34:53Z</dcterms:created>
  <dcterms:modified xsi:type="dcterms:W3CDTF">2026-03-09T17:21:58Z</dcterms:modified>
</cp:coreProperties>
</file>