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>
    <mc:Choice Requires="x15">
      <x15ac:absPath xmlns:x15ac="http://schemas.microsoft.com/office/spreadsheetml/2010/11/ac" url="H:\Informacao_Gestao\GEP\SITE\boletim\Boletim MB REV_2\"/>
    </mc:Choice>
  </mc:AlternateContent>
  <xr:revisionPtr revIDLastSave="0" documentId="13_ncr:1_{D960C7DC-7AEC-4CCE-A328-0B04234A76AD}" xr6:coauthVersionLast="47" xr6:coauthVersionMax="47" xr10:uidLastSave="{00000000-0000-0000-0000-000000000000}"/>
  <bookViews>
    <workbookView xWindow="-120" yWindow="-120" windowWidth="24240" windowHeight="13140" xr2:uid="{00000000-000D-0000-FFFF-FFFF00000000}" activeTab="0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C9" i="1"/>
  <c r="C15" i="1" s="1"/>
  <c r="D9" i="1"/>
  <c r="D15" i="1" s="1"/>
  <c r="E9" i="1"/>
  <c r="E15" i="1" s="1"/>
  <c r="F9" i="1"/>
  <c r="G9" i="1"/>
  <c r="H9" i="1"/>
  <c r="H15" i="1" s="1"/>
  <c r="I9" i="1"/>
  <c r="I15" i="1" s="1"/>
  <c r="J9" i="1"/>
  <c r="J15" i="1" s="1"/>
  <c r="K9" i="1"/>
  <c r="L9" i="1"/>
  <c r="O9" i="1" s="1"/>
  <c r="M9" i="1"/>
  <c r="P9" i="1" s="1"/>
  <c r="N10" i="1"/>
  <c r="O10" i="1"/>
  <c r="P10" i="1"/>
  <c r="N11" i="1"/>
  <c r="O11" i="1"/>
  <c r="P11" i="1"/>
  <c r="N12" i="1"/>
  <c r="O12" i="1"/>
  <c r="P12" i="1"/>
  <c r="N13" i="1"/>
  <c r="O13" i="1"/>
  <c r="P13" i="1"/>
  <c r="N14" i="1"/>
  <c r="O14" i="1"/>
  <c r="P14" i="1"/>
  <c r="B15" i="1"/>
  <c r="F15" i="1"/>
  <c r="G15" i="1"/>
  <c r="H7" i="1"/>
  <c r="K7" i="1"/>
  <c r="N6" i="1"/>
  <c r="N9" i="1" l="1"/>
  <c r="M15" i="1"/>
  <c r="P15" i="1" s="1"/>
  <c r="L15" i="1"/>
  <c r="O15" i="1" s="1"/>
  <c r="K15" i="1"/>
  <c r="N15" i="1" s="1"/>
</calcChain>
</file>

<file path=xl/sharedStrings.xml><?xml version="1.0" encoding="utf-8"?>
<sst xmlns="http://schemas.openxmlformats.org/spreadsheetml/2006/main" count="32" uniqueCount="19">
  <si>
    <t>Grupos de Mercadorias</t>
  </si>
  <si>
    <t>Carga</t>
  </si>
  <si>
    <t>Descarga</t>
  </si>
  <si>
    <t>Total</t>
  </si>
  <si>
    <t>CARGA GERAL</t>
  </si>
  <si>
    <t>FRACIONADA</t>
  </si>
  <si>
    <t>CONTENTORES</t>
  </si>
  <si>
    <t>GRANEL SÓLIDO</t>
  </si>
  <si>
    <t>GRANEL LÍQUIDO</t>
  </si>
  <si>
    <t xml:space="preserve">Total   </t>
  </si>
  <si>
    <t>Movimento de Mercadorias Segundo o Grupo</t>
  </si>
  <si>
    <t>toneladas</t>
  </si>
  <si>
    <t>RO-RO</t>
  </si>
  <si>
    <t>Porto de Viana do Castelo</t>
  </si>
  <si>
    <t>Variação Acumulada</t>
  </si>
  <si>
    <t>2025</t>
  </si>
  <si>
    <t>2026</t>
  </si>
  <si>
    <t>MARÇO</t>
  </si>
  <si>
    <t>JANEIRO/MARÇO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</si>
</sst>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#;#\ ###\ ###;0"/>
  </numFmts>
  <fonts count="11" x14ac:knownFonts="1">
    <font>
      <sz val="10"/>
      <color rgb="FF000000"/>
      <name val="Arial"/>
    </font>
    <font>
      <sz val="6"/>
      <color rgb="FF000000"/>
      <name val="Arial"/>
      <family val="2"/>
    </font>
    <font>
      <b/>
      <sz val="8"/>
      <color rgb="FFFFFFFF"/>
      <name val="Tahoma"/>
      <family val="2"/>
    </font>
    <font>
      <b/>
      <sz val="12"/>
      <color rgb="FF000000"/>
      <name val="Arial"/>
      <family val="2"/>
    </font>
    <font>
      <b/>
      <sz val="8"/>
      <color rgb="FF000084"/>
      <name val="Tahoma"/>
      <family val="2"/>
    </font>
    <font>
      <sz val="8"/>
      <color rgb="FF000000"/>
      <name val="Tahoma"/>
      <family val="2"/>
    </font>
    <font>
      <b/>
      <sz val="14"/>
      <color rgb="FF000084"/>
      <name val="Tahoma"/>
      <family val="2"/>
    </font>
    <font>
      <b/>
      <sz val="12"/>
      <color rgb="FF000084"/>
      <name val="Tahoma"/>
      <family val="2"/>
    </font>
    <font>
      <sz val="10"/>
      <color rgb="FF000000"/>
      <name val="Arial"/>
      <family val="2"/>
    </font>
    <font>
      <b/>
      <sz val="8"/>
      <color rgb="FFFFFFFF"/>
      <name val="Tahoma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4"/>
        <bgColor rgb="FFFFFFFF"/>
      </patternFill>
    </fill>
  </fills>
  <borders count="12">
    <border>
      <left/>
      <right/>
      <top/>
      <bottom/>
      <diagonal/>
    </border>
    <border>
      <left style="thin">
        <color rgb="FFCEFFFF"/>
      </left>
      <right style="thin">
        <color rgb="FFCEFFFF"/>
      </right>
      <top style="thin">
        <color rgb="FFCEFFFF"/>
      </top>
      <bottom/>
      <diagonal/>
    </border>
    <border>
      <left style="thin">
        <color rgb="FFCEFFFF"/>
      </left>
      <right style="thin">
        <color rgb="FFCEFFFF"/>
      </right>
      <top style="thin">
        <color rgb="FFCEFFFF"/>
      </top>
      <bottom style="thin">
        <color rgb="FFCEFFFF"/>
      </bottom>
      <diagonal/>
    </border>
    <border>
      <left style="thin">
        <color rgb="FFCEFFFF"/>
      </left>
      <right style="thin">
        <color rgb="FFCEFFFF"/>
      </right>
      <top/>
      <bottom style="thin">
        <color rgb="FFCEFFFF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rgb="FFCEFFFF"/>
      </left>
      <right/>
      <top/>
      <bottom style="thin">
        <color rgb="FFCEFFFF"/>
      </bottom>
      <diagonal/>
    </border>
    <border>
      <left/>
      <right/>
      <top/>
      <bottom style="thin">
        <color rgb="FFCEFFFF"/>
      </bottom>
      <diagonal/>
    </border>
    <border>
      <left/>
      <right style="thin">
        <color rgb="FFCEFFFF"/>
      </right>
      <top/>
      <bottom style="thin">
        <color rgb="FFCEFFFF"/>
      </bottom>
      <diagonal/>
    </border>
    <border>
      <left style="thin">
        <color rgb="FFCEFFFF"/>
      </left>
      <right/>
      <top style="thin">
        <color rgb="FFCEFFFF"/>
      </top>
      <bottom/>
      <diagonal/>
    </border>
    <border>
      <left/>
      <right/>
      <top style="thin">
        <color rgb="FFCEFFFF"/>
      </top>
      <bottom/>
      <diagonal/>
    </border>
    <border>
      <left/>
      <right style="thin">
        <color rgb="FFCEFFFF"/>
      </right>
      <top style="thin">
        <color rgb="FFCEFFFF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2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2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left"/>
    </xf>
    <xf numFmtId="49" fontId="4" fillId="2" borderId="4" xfId="0" applyNumberFormat="1" applyFont="1" applyFill="1" applyBorder="1" applyAlignment="1">
      <alignment horizontal="left" vertical="center"/>
    </xf>
    <xf numFmtId="164" fontId="4" fillId="2" borderId="5" xfId="0" applyNumberFormat="1" applyFont="1" applyFill="1" applyBorder="1" applyAlignment="1">
      <alignment horizontal="right" vertical="center"/>
    </xf>
    <xf numFmtId="164" fontId="5" fillId="2" borderId="5" xfId="0" applyNumberFormat="1" applyFont="1" applyFill="1" applyBorder="1" applyAlignment="1">
      <alignment horizontal="right" vertical="center"/>
    </xf>
    <xf numFmtId="49" fontId="2" fillId="3" borderId="4" xfId="0" applyNumberFormat="1" applyFont="1" applyFill="1" applyBorder="1" applyAlignment="1">
      <alignment horizontal="right" vertical="center"/>
    </xf>
    <xf numFmtId="164" fontId="2" fillId="3" borderId="4" xfId="0" applyNumberFormat="1" applyFont="1" applyFill="1" applyBorder="1" applyAlignment="1">
      <alignment horizontal="right" vertical="center"/>
    </xf>
    <xf numFmtId="49" fontId="5" fillId="2" borderId="5" xfId="0" applyNumberFormat="1" applyFont="1" applyFill="1" applyBorder="1" applyAlignment="1">
      <alignment horizontal="left" vertical="center" indent="1"/>
    </xf>
    <xf numFmtId="0" fontId="10" fillId="0" borderId="0" xfId="0" applyFont="1"/>
    <xf numFmtId="9" fontId="5" fillId="2" borderId="5" xfId="1" applyFont="1" applyFill="1" applyBorder="1" applyAlignment="1">
      <alignment horizontal="right" vertical="center"/>
    </xf>
    <xf numFmtId="9" fontId="2" fillId="3" borderId="4" xfId="1" applyFont="1" applyFill="1" applyBorder="1" applyAlignment="1">
      <alignment horizontal="right" vertical="center"/>
    </xf>
    <xf numFmtId="9" fontId="4" fillId="2" borderId="5" xfId="1" applyFont="1" applyFill="1" applyBorder="1" applyAlignment="1">
      <alignment horizontal="right" vertical="center"/>
    </xf>
    <xf numFmtId="49" fontId="6" fillId="2" borderId="0" xfId="0" applyNumberFormat="1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/>
    </xf>
    <xf numFmtId="1" fontId="2" fillId="3" borderId="2" xfId="0" applyNumberFormat="1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right" vertical="center"/>
    </xf>
    <xf numFmtId="0" fontId="2" fillId="3" borderId="9" xfId="0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 wrapText="1"/>
    </xf>
    <xf numFmtId="0" fontId="2" fillId="3" borderId="11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top" wrapText="1"/>
    </xf>
    <xf numFmtId="0" fontId="2" fillId="3" borderId="8" xfId="0" applyFont="1" applyFill="1" applyBorder="1" applyAlignment="1">
      <alignment horizontal="center" vertical="top" wrapText="1"/>
    </xf>
  </cellXfs>
  <cellStyles count="2">
    <cellStyle name="Normal" xfId="0" builtinId="0"/>
    <cellStyle name="Pe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_rels/vmlDrawing1.v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/Relationships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7"/>
  <sheetViews>
    <sheetView showZeros="0" tabSelected="true" workbookViewId="0">
      <selection activeCell="L22" sqref="L22"/>
    </sheetView>
  </sheetViews>
  <sheetFormatPr defaultRowHeight="12.75" x14ac:dyDescent="0.2"/>
  <cols>
    <col min="1" max="1" customWidth="true" width="21.28515625" collapsed="true"/>
    <col min="2" max="2" customWidth="true" width="7.42578125" collapsed="true"/>
    <col min="3" max="3" customWidth="true" width="8.140625" collapsed="true"/>
    <col min="4" max="4" customWidth="true" width="8.0" collapsed="true"/>
    <col min="5" max="5" customWidth="true" width="8.85546875" collapsed="true"/>
    <col min="6" max="6" customWidth="true" width="9.140625" collapsed="true"/>
    <col min="7" max="7" customWidth="true" width="9.5703125" collapsed="true"/>
    <col min="8" max="8" customWidth="true" width="7.7109375" collapsed="true"/>
    <col min="9" max="10" customWidth="true" width="8.0" collapsed="true"/>
    <col min="11" max="11" customWidth="true" width="8.140625" collapsed="true"/>
    <col min="12" max="12" customWidth="true" width="10.0" collapsed="true"/>
    <col min="13" max="13" customWidth="true" width="9.140625" collapsed="true"/>
    <col min="14" max="14" customWidth="true" width="7.5703125" collapsed="true"/>
    <col min="15" max="15" bestFit="true" customWidth="true" width="8.5703125" collapsed="true"/>
    <col min="16" max="16" customWidth="true" width="8.140625" collapsed="true"/>
    <col min="17" max="17" customWidth="true" width="4.85546875" collapsed="true"/>
  </cols>
  <sheetData>
    <row r="1" spans="1:16" s="1" customFormat="1" ht="24.6" customHeight="1" x14ac:dyDescent="0.15"/>
    <row r="2" spans="1:16" s="1" customFormat="1" ht="21.4" customHeight="1" x14ac:dyDescent="0.15">
      <c r="A2" s="14" t="s">
        <v>13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6" s="1" customFormat="1" ht="19.149999999999999" customHeight="1" x14ac:dyDescent="0.15">
      <c r="A3" s="15" t="s">
        <v>10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 s="1" customFormat="1" ht="6.95" customHeight="1" x14ac:dyDescent="0.15"/>
    <row r="5" spans="1:16" s="1" customFormat="1" ht="18.600000000000001" customHeight="1" x14ac:dyDescent="0.15">
      <c r="N5" s="22" t="s">
        <v>11</v>
      </c>
      <c r="O5" s="22"/>
      <c r="P5" s="22"/>
    </row>
    <row r="6" spans="1:16" s="1" customFormat="1" ht="18" customHeight="1" x14ac:dyDescent="0.15">
      <c r="A6" s="16" t="s">
        <v>0</v>
      </c>
      <c r="B6" s="17" t="s">
        <v>15</v>
      </c>
      <c r="C6" s="17"/>
      <c r="D6" s="17"/>
      <c r="E6" s="17"/>
      <c r="F6" s="17"/>
      <c r="G6" s="17"/>
      <c r="H6" s="17" t="s">
        <v>16</v>
      </c>
      <c r="I6" s="17"/>
      <c r="J6" s="17"/>
      <c r="K6" s="17"/>
      <c r="L6" s="17"/>
      <c r="M6" s="17"/>
      <c r="N6" s="23" t="str">
        <f>H6&amp;" / "&amp;B6</f>
        <v xml:space="preserve">2026 / 2025</v>
      </c>
      <c r="O6" s="24"/>
      <c r="P6" s="25"/>
    </row>
    <row r="7" spans="1:16" s="1" customFormat="1" ht="18" customHeight="1" x14ac:dyDescent="0.15">
      <c r="A7" s="16"/>
      <c r="B7" s="18" t="s">
        <v>17</v>
      </c>
      <c r="C7" s="18"/>
      <c r="D7" s="18"/>
      <c r="E7" s="19" t="s">
        <v>18</v>
      </c>
      <c r="F7" s="19"/>
      <c r="G7" s="19"/>
      <c r="H7" s="20" t="str">
        <f>B7</f>
        <v>MARÇO</v>
      </c>
      <c r="I7" s="19"/>
      <c r="J7" s="19"/>
      <c r="K7" s="21" t="str">
        <f>E7</f>
        <v>JANEIRO/MARÇO</v>
      </c>
      <c r="L7" s="19"/>
      <c r="M7" s="19"/>
      <c r="N7" s="26" t="s">
        <v>14</v>
      </c>
      <c r="O7" s="27"/>
      <c r="P7" s="28"/>
    </row>
    <row r="8" spans="1:16" s="1" customFormat="1" ht="18" customHeight="1" x14ac:dyDescent="0.25">
      <c r="A8" s="3"/>
      <c r="B8" s="2" t="s">
        <v>1</v>
      </c>
      <c r="C8" s="2" t="s">
        <v>2</v>
      </c>
      <c r="D8" s="2" t="s">
        <v>3</v>
      </c>
      <c r="E8" s="2" t="s">
        <v>1</v>
      </c>
      <c r="F8" s="2" t="s">
        <v>2</v>
      </c>
      <c r="G8" s="2" t="s">
        <v>3</v>
      </c>
      <c r="H8" s="2" t="s">
        <v>1</v>
      </c>
      <c r="I8" s="2" t="s">
        <v>2</v>
      </c>
      <c r="J8" s="2" t="s">
        <v>3</v>
      </c>
      <c r="K8" s="2" t="s">
        <v>1</v>
      </c>
      <c r="L8" s="2" t="s">
        <v>2</v>
      </c>
      <c r="M8" s="2" t="s">
        <v>3</v>
      </c>
      <c r="N8" s="2" t="s">
        <v>1</v>
      </c>
      <c r="O8" s="2" t="s">
        <v>2</v>
      </c>
      <c r="P8" s="2" t="s">
        <v>3</v>
      </c>
    </row>
    <row r="9" spans="1:16" s="1" customFormat="1" ht="18.2" customHeight="1" x14ac:dyDescent="0.15">
      <c r="A9" s="4" t="s">
        <v>4</v>
      </c>
      <c r="B9" s="5" t="n">
        <f>SUM(B10:B12)</f>
        <v>12868.490000000002</v>
      </c>
      <c r="C9" s="5" t="n">
        <f t="shared" ref="C9:M9" si="0">SUM(C10:C12)</f>
        <v>9.2</v>
      </c>
      <c r="D9" s="5" t="n">
        <f t="shared" si="0"/>
        <v>12877.69</v>
      </c>
      <c r="E9" s="5" t="n">
        <f t="shared" si="0"/>
        <v>41306.429</v>
      </c>
      <c r="F9" s="5" t="n">
        <f t="shared" si="0"/>
        <v>1417.475</v>
      </c>
      <c r="G9" s="5" t="n">
        <f t="shared" si="0"/>
        <v>42723.904</v>
      </c>
      <c r="H9" s="5" t="n">
        <f t="shared" si="0"/>
        <v>13564.204</v>
      </c>
      <c r="I9" s="5" t="n">
        <f t="shared" si="0"/>
        <v>1615.541</v>
      </c>
      <c r="J9" s="5" t="n">
        <f t="shared" si="0"/>
        <v>15179.744999999999</v>
      </c>
      <c r="K9" s="5" t="n">
        <f t="shared" si="0"/>
        <v>39186.816</v>
      </c>
      <c r="L9" s="5" t="n">
        <f t="shared" si="0"/>
        <v>1643.141</v>
      </c>
      <c r="M9" s="5" t="n">
        <f t="shared" si="0"/>
        <v>40829.957</v>
      </c>
      <c r="N9" s="13" t="n">
        <f>IFERROR((K9-E9)/E9,"-")</f>
        <v>-0.05131436077420291</v>
      </c>
      <c r="O9" s="13" t="n">
        <f t="shared" ref="O9:P15" si="1">IFERROR((L9-F9)/F9,"-")</f>
        <v>0.15920280780966167</v>
      </c>
      <c r="P9" s="13" t="n">
        <f t="shared" si="1"/>
        <v>-0.04432991423255703</v>
      </c>
    </row>
    <row r="10" spans="1:16" s="1" customFormat="1" ht="15" customHeight="1" x14ac:dyDescent="0.15">
      <c r="A10" s="9" t="s">
        <v>5</v>
      </c>
      <c r="B10" s="6" t="n">
        <v>12857.29</v>
      </c>
      <c r="C10" s="6" t="n">
        <v>0.0</v>
      </c>
      <c r="D10" s="6" t="n">
        <v>12857.29</v>
      </c>
      <c r="E10" s="6" t="n">
        <v>41225.329</v>
      </c>
      <c r="F10" s="6" t="n">
        <v>1380.675</v>
      </c>
      <c r="G10" s="6" t="n">
        <v>42606.004</v>
      </c>
      <c r="H10" s="6" t="n">
        <v>13531.604</v>
      </c>
      <c r="I10" s="6" t="n">
        <v>1578.741</v>
      </c>
      <c r="J10" s="6" t="n">
        <v>15110.345</v>
      </c>
      <c r="K10" s="6" t="n">
        <v>39122.616</v>
      </c>
      <c r="L10" s="6" t="n">
        <v>1578.741</v>
      </c>
      <c r="M10" s="6" t="n">
        <v>40701.357</v>
      </c>
      <c r="N10" s="11" t="n">
        <f>IFERROR((K10-E10)/E10,"-")</f>
        <v>-0.05100536614274191</v>
      </c>
      <c r="O10" s="11" t="n">
        <f t="shared" si="1"/>
        <v>0.14345591830083115</v>
      </c>
      <c r="P10" s="11" t="n">
        <f t="shared" si="1"/>
        <v>-0.04470372297763473</v>
      </c>
    </row>
    <row r="11" spans="1:16" s="1" customFormat="1" ht="15" customHeight="1" x14ac:dyDescent="0.15">
      <c r="A11" s="9" t="s">
        <v>6</v>
      </c>
      <c r="B11" s="6" t="n">
        <v>0.0</v>
      </c>
      <c r="C11" s="6" t="n">
        <v>0.0</v>
      </c>
      <c r="D11" s="6" t="n">
        <v>0.0</v>
      </c>
      <c r="E11" s="6" t="n">
        <v>40.0</v>
      </c>
      <c r="F11" s="6" t="n">
        <v>0.0</v>
      </c>
      <c r="G11" s="6" t="n">
        <v>40.0</v>
      </c>
      <c r="H11" s="6" t="n">
        <v>0.0</v>
      </c>
      <c r="I11" s="6" t="n">
        <v>0.0</v>
      </c>
      <c r="J11" s="6" t="n">
        <v>0.0</v>
      </c>
      <c r="K11" s="6" t="n">
        <v>0.0</v>
      </c>
      <c r="L11" s="6" t="n">
        <v>0.0</v>
      </c>
      <c r="M11" s="6" t="n">
        <v>0.0</v>
      </c>
      <c r="N11" s="11" t="n">
        <f t="shared" ref="N11:N15" si="2">IFERROR((K11-E11)/E11,"-")</f>
        <v>-1.0</v>
      </c>
      <c r="O11" s="11" t="str">
        <f t="shared" si="1"/>
        <v>-</v>
      </c>
      <c r="P11" s="11" t="n">
        <f t="shared" si="1"/>
        <v>-1.0</v>
      </c>
    </row>
    <row r="12" spans="1:16" s="1" customFormat="1" ht="15" customHeight="1" x14ac:dyDescent="0.15">
      <c r="A12" s="9" t="s">
        <v>12</v>
      </c>
      <c r="B12" s="6" t="n">
        <v>11.2</v>
      </c>
      <c r="C12" s="6" t="n">
        <v>9.2</v>
      </c>
      <c r="D12" s="6" t="n">
        <v>20.4</v>
      </c>
      <c r="E12" s="6" t="n">
        <v>41.1</v>
      </c>
      <c r="F12" s="6" t="n">
        <v>36.8</v>
      </c>
      <c r="G12" s="6" t="n">
        <v>77.9</v>
      </c>
      <c r="H12" s="6" t="n">
        <v>32.6</v>
      </c>
      <c r="I12" s="6" t="n">
        <v>36.8</v>
      </c>
      <c r="J12" s="6" t="n">
        <v>69.4</v>
      </c>
      <c r="K12" s="6" t="n">
        <v>64.2</v>
      </c>
      <c r="L12" s="6" t="n">
        <v>64.4</v>
      </c>
      <c r="M12" s="6" t="n">
        <v>128.6</v>
      </c>
      <c r="N12" s="11" t="n">
        <f t="shared" si="2"/>
        <v>0.5620437956204379</v>
      </c>
      <c r="O12" s="11" t="n">
        <f t="shared" si="1"/>
        <v>0.7500000000000003</v>
      </c>
      <c r="P12" s="11" t="n">
        <f t="shared" si="1"/>
        <v>0.6508344030808727</v>
      </c>
    </row>
    <row r="13" spans="1:16" s="1" customFormat="1" ht="18.2" customHeight="1" x14ac:dyDescent="0.15">
      <c r="A13" s="4" t="s">
        <v>7</v>
      </c>
      <c r="B13" s="5" t="n">
        <v>3220.36</v>
      </c>
      <c r="C13" s="5" t="n">
        <v>1400.0</v>
      </c>
      <c r="D13" s="5" t="n">
        <v>4620.36</v>
      </c>
      <c r="E13" s="5" t="n">
        <v>3220.36</v>
      </c>
      <c r="F13" s="5" t="n">
        <v>38108.22</v>
      </c>
      <c r="G13" s="5" t="n">
        <v>41328.58</v>
      </c>
      <c r="H13" s="5" t="n">
        <v>0.0</v>
      </c>
      <c r="I13" s="5" t="n">
        <v>0.0</v>
      </c>
      <c r="J13" s="5" t="n">
        <v>0.0</v>
      </c>
      <c r="K13" s="5" t="n">
        <v>11574.06</v>
      </c>
      <c r="L13" s="5" t="n">
        <v>6023.0</v>
      </c>
      <c r="M13" s="5" t="n">
        <v>17597.06</v>
      </c>
      <c r="N13" s="11" t="n">
        <f t="shared" si="2"/>
        <v>2.594026754772758</v>
      </c>
      <c r="O13" s="11" t="n">
        <f t="shared" si="1"/>
        <v>-0.8419501094514517</v>
      </c>
      <c r="P13" s="11" t="n">
        <f t="shared" si="1"/>
        <v>-0.5742157122262609</v>
      </c>
    </row>
    <row r="14" spans="1:16" s="1" customFormat="1" ht="18.2" customHeight="1" x14ac:dyDescent="0.15">
      <c r="A14" s="4" t="s">
        <v>8</v>
      </c>
      <c r="B14" s="5" t="n">
        <v>0.0</v>
      </c>
      <c r="C14" s="5" t="n">
        <v>3500.0</v>
      </c>
      <c r="D14" s="5" t="n">
        <v>3500.0</v>
      </c>
      <c r="E14" s="5" t="n">
        <v>0.0</v>
      </c>
      <c r="F14" s="5" t="n">
        <v>7179.764</v>
      </c>
      <c r="G14" s="5" t="n">
        <v>7179.764</v>
      </c>
      <c r="H14" s="5" t="n">
        <v>0.0</v>
      </c>
      <c r="I14" s="5" t="n">
        <v>3098.604</v>
      </c>
      <c r="J14" s="5" t="n">
        <v>3098.604</v>
      </c>
      <c r="K14" s="5" t="n">
        <v>0.0</v>
      </c>
      <c r="L14" s="5" t="n">
        <v>5720.919</v>
      </c>
      <c r="M14" s="5" t="n">
        <v>5720.919</v>
      </c>
      <c r="N14" s="11" t="str">
        <f t="shared" si="2"/>
        <v>-</v>
      </c>
      <c r="O14" s="11" t="n">
        <f t="shared" si="1"/>
        <v>-0.20318843349168583</v>
      </c>
      <c r="P14" s="11" t="n">
        <f t="shared" si="1"/>
        <v>-0.20318843349168583</v>
      </c>
    </row>
    <row r="15" spans="1:16" s="1" customFormat="1" ht="21.95" customHeight="1" x14ac:dyDescent="0.15">
      <c r="A15" s="7" t="s">
        <v>9</v>
      </c>
      <c r="B15" s="8" t="n">
        <f>SUM(B9,B13,B14)</f>
        <v>16088.850000000002</v>
      </c>
      <c r="C15" s="8" t="n">
        <f t="shared" ref="C15:M15" si="3">SUM(C9,C13,C14)</f>
        <v>4909.2</v>
      </c>
      <c r="D15" s="8" t="n">
        <f t="shared" si="3"/>
        <v>20998.05</v>
      </c>
      <c r="E15" s="8" t="n">
        <f t="shared" si="3"/>
        <v>44526.789</v>
      </c>
      <c r="F15" s="8" t="n">
        <f t="shared" si="3"/>
        <v>46705.459</v>
      </c>
      <c r="G15" s="8" t="n">
        <f t="shared" si="3"/>
        <v>91232.24799999999</v>
      </c>
      <c r="H15" s="8" t="n">
        <f t="shared" si="3"/>
        <v>13564.204</v>
      </c>
      <c r="I15" s="8" t="n">
        <f t="shared" si="3"/>
        <v>4714.1449999999995</v>
      </c>
      <c r="J15" s="8" t="n">
        <f t="shared" si="3"/>
        <v>18278.349</v>
      </c>
      <c r="K15" s="8" t="n">
        <f t="shared" si="3"/>
        <v>50760.876</v>
      </c>
      <c r="L15" s="8" t="n">
        <f t="shared" si="3"/>
        <v>13387.06</v>
      </c>
      <c r="M15" s="8" t="n">
        <f t="shared" si="3"/>
        <v>64147.93600000001</v>
      </c>
      <c r="N15" s="12" t="n">
        <f t="shared" si="2"/>
        <v>0.14000755814662494</v>
      </c>
      <c r="O15" s="12" t="n">
        <f t="shared" si="1"/>
        <v>-0.7133726916161985</v>
      </c>
      <c r="P15" s="12" t="n">
        <f t="shared" si="1"/>
        <v>-0.2968721323188264</v>
      </c>
    </row>
    <row r="16" spans="1:16" s="1" customFormat="1" ht="25.15" customHeight="1" x14ac:dyDescent="0.15"/>
    <row r="17" spans="14:16" x14ac:dyDescent="0.2">
      <c r="N17" s="10"/>
      <c r="O17" s="10"/>
      <c r="P17" s="10"/>
    </row>
  </sheetData>
  <mergeCells count="12">
    <mergeCell ref="A2:O2"/>
    <mergeCell ref="A3:P3"/>
    <mergeCell ref="A6:A7"/>
    <mergeCell ref="B6:G6"/>
    <mergeCell ref="B7:D7"/>
    <mergeCell ref="E7:G7"/>
    <mergeCell ref="H6:M6"/>
    <mergeCell ref="H7:J7"/>
    <mergeCell ref="K7:M7"/>
    <mergeCell ref="N5:P5"/>
    <mergeCell ref="N6:P6"/>
    <mergeCell ref="N7:P7"/>
  </mergeCells>
  <printOptions horizontalCentered="1"/>
  <pageMargins left="0.51181102362204722" right="0.51181102362204722" top="1.7322834645669292" bottom="0.74803149606299213" header="0.31496062992125984" footer="0.31496062992125984"/>
  <pageSetup paperSize="9" scale="94" orientation="landscape" r:id="rId1"/>
  <headerFooter alignWithMargins="0"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2010-03-23T10:34:53Z</dcterms:created>
  <dc:creator>SERVER</dc:creator>
  <cp:lastModifiedBy>Nelson Silva</cp:lastModifiedBy>
  <cp:lastPrinted>2024-12-03T17:35:13Z</cp:lastPrinted>
  <dcterms:modified xsi:type="dcterms:W3CDTF">2024-12-03T17:35:17Z</dcterms:modified>
</cp:coreProperties>
</file>